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zau\OneDrive\Desktop\Gar24ECF\"/>
    </mc:Choice>
  </mc:AlternateContent>
  <xr:revisionPtr revIDLastSave="0" documentId="13_ncr:1_{2A2A126C-A128-4F7A-AF1C-D37EED17D12D}" xr6:coauthVersionLast="47" xr6:coauthVersionMax="47" xr10:uidLastSave="{00000000-0000-0000-0000-000000000000}"/>
  <bookViews>
    <workbookView xWindow="-120" yWindow="-120" windowWidth="24240" windowHeight="13140" xr2:uid="{AF651C1A-CB8D-459B-997E-FB9BA027EDF6}"/>
  </bookViews>
  <sheets>
    <sheet name="Gar24CommE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M10" i="1"/>
  <c r="J10" i="1"/>
  <c r="H10" i="1"/>
  <c r="G10" i="1"/>
  <c r="D10" i="1"/>
  <c r="I4" i="1"/>
  <c r="I8" i="1"/>
  <c r="I9" i="1"/>
  <c r="I7" i="1"/>
  <c r="L5" i="1"/>
  <c r="L10" i="1" s="1"/>
  <c r="I5" i="1"/>
  <c r="I12" i="1" s="1"/>
  <c r="N11" i="1" l="1"/>
  <c r="I11" i="1"/>
  <c r="N5" i="1"/>
  <c r="P5" i="1"/>
  <c r="R5" i="1" l="1"/>
  <c r="Q12" i="1" s="1"/>
  <c r="S12" i="1" s="1"/>
  <c r="Q11" i="1"/>
</calcChain>
</file>

<file path=xl/sharedStrings.xml><?xml version="1.0" encoding="utf-8"?>
<sst xmlns="http://schemas.openxmlformats.org/spreadsheetml/2006/main" count="63" uniqueCount="46">
  <si>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</si>
  <si>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</si>
  <si>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</si>
  <si>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</si>
  <si>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</si>
  <si>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</si>
  <si>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</si>
  <si>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</si>
  <si>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</si>
  <si>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</si>
  <si>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</si>
  <si>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</si>
  <si>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</si>
  <si>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</si>
  <si>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</si>
  <si>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</si>
  <si>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</si>
  <si>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</si>
  <si>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Notes</t>
  </si>
  <si>
    <t>060-B05-002-011-00</t>
  </si>
  <si>
    <t>2213 BENTLEY RD</t>
  </si>
  <si>
    <t>WD</t>
  </si>
  <si>
    <t>03-ARM'S LENGTH</t>
  </si>
  <si>
    <t>COM</t>
  </si>
  <si>
    <t>Gibson Twp</t>
  </si>
  <si>
    <t>050-026-300-010-01</t>
  </si>
  <si>
    <t>Garfield Twp</t>
  </si>
  <si>
    <t>090-M20-000-022-00</t>
  </si>
  <si>
    <t>12 W MUNGER RD</t>
  </si>
  <si>
    <t>Merritt Twp</t>
  </si>
  <si>
    <t>130-T05-000-008-01</t>
  </si>
  <si>
    <t>COMM</t>
  </si>
  <si>
    <t>Portsmouth Twp</t>
  </si>
  <si>
    <t>130-F10-000-007-29</t>
  </si>
  <si>
    <t>130-004-300-130-00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</si>
  <si>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</si>
  <si>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</si>
  <si>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</si>
  <si>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</si>
  <si>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</si>
  <si>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</si>
  <si>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</si>
  <si>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</si>
  <si>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2024 Garfield Township Commercial ECF Analysis</t>
  </si>
  <si>
    <t>Used for 2024:</t>
  </si>
  <si>
    <t>Limited Comm Sales, included surrounding township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</si>
</sst>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2" fontId="0" fillId="0" borderId="0" xfId="0" quotePrefix="1" applyNumberFormat="1"/>
    <xf numFmtId="0" fontId="0" fillId="0" borderId="0" xfId="0" quotePrefix="1"/>
    <xf numFmtId="165" fontId="2" fillId="0" borderId="0" xfId="0" applyNumberFormat="1" applyFont="1"/>
    <xf numFmtId="0" fontId="3" fillId="0" borderId="0" xfId="0" applyFont="1"/>
    <xf numFmtId="165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7F61-A848-48F0-BAA3-293FF815B79F}">
  <dimension ref="A1:S15"/>
  <sheetViews>
    <sheetView tabSelected="1" workbookViewId="0">
      <selection activeCell="H27" sqref="H27"/>
    </sheetView>
  </sheetViews>
  <sheetFormatPr defaultRowHeight="15" x14ac:dyDescent="0.25"/>
  <cols>
    <col min="1" max="1" width="18.140625" customWidth="1"/>
    <col min="2" max="2" width="0" hidden="1" customWidth="1"/>
    <col min="4" max="4" width="14" customWidth="1"/>
    <col min="7" max="7" width="13.5703125" customWidth="1"/>
    <col min="8" max="8" width="13.42578125" customWidth="1"/>
    <col min="10" max="10" width="13.7109375" bestFit="1" customWidth="1"/>
    <col min="11" max="13" width="11.85546875" customWidth="1"/>
  </cols>
  <sheetData>
    <row r="1" spans="1:19" x14ac:dyDescent="0.25">
      <c r="G1" s="8" t="s">
        <v>43</v>
      </c>
    </row>
    <row r="3" spans="1:19" x14ac:dyDescent="0.25">
      <c r="A3" t="s">
        <v>0</v>
      </c>
      <c r="B3" t="s">
        <v>1</v>
      </c>
      <c r="C3" s="1" t="s">
        <v>2</v>
      </c>
      <c r="D3" s="2" t="s">
        <v>3</v>
      </c>
      <c r="E3" t="s">
        <v>4</v>
      </c>
      <c r="F3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4" t="s">
        <v>13</v>
      </c>
      <c r="O3" s="3" t="s">
        <v>14</v>
      </c>
      <c r="P3" s="2" t="s">
        <v>15</v>
      </c>
      <c r="Q3" s="3" t="s">
        <v>16</v>
      </c>
      <c r="R3" s="3" t="s">
        <v>17</v>
      </c>
      <c r="S3" t="s">
        <v>18</v>
      </c>
    </row>
    <row r="4" spans="1:19" x14ac:dyDescent="0.25">
      <c r="A4" t="s">
        <v>25</v>
      </c>
      <c r="C4" s="1">
        <v>44978</v>
      </c>
      <c r="D4" s="2">
        <v>125000</v>
      </c>
      <c r="E4" t="s">
        <v>21</v>
      </c>
      <c r="F4" t="s">
        <v>22</v>
      </c>
      <c r="G4" s="2">
        <v>125000</v>
      </c>
      <c r="H4" s="2">
        <v>60750</v>
      </c>
      <c r="I4" s="3">
        <f>H4/G4*100</f>
        <v>48.6</v>
      </c>
      <c r="J4" s="2">
        <v>142321</v>
      </c>
      <c r="K4" s="2">
        <v>22874</v>
      </c>
      <c r="L4" s="2">
        <v>102126</v>
      </c>
      <c r="M4" s="2">
        <v>159689</v>
      </c>
      <c r="N4" s="4">
        <v>0.64</v>
      </c>
      <c r="O4" s="3">
        <v>37.96</v>
      </c>
      <c r="P4" s="2">
        <v>26.9</v>
      </c>
      <c r="Q4" s="5" t="s">
        <v>23</v>
      </c>
      <c r="R4" s="3"/>
      <c r="S4" t="s">
        <v>26</v>
      </c>
    </row>
    <row r="5" spans="1:19" x14ac:dyDescent="0.25">
      <c r="A5" t="s">
        <v>19</v>
      </c>
      <c r="B5" t="s">
        <v>20</v>
      </c>
      <c r="C5" s="1">
        <v>44942</v>
      </c>
      <c r="D5" s="2">
        <v>28000</v>
      </c>
      <c r="E5" t="s">
        <v>21</v>
      </c>
      <c r="F5" t="s">
        <v>22</v>
      </c>
      <c r="G5" s="2">
        <v>28000</v>
      </c>
      <c r="H5" s="2">
        <v>23700</v>
      </c>
      <c r="I5" s="3">
        <f>H5/G5*100</f>
        <v>84.642857142857139</v>
      </c>
      <c r="J5" s="2">
        <v>57930</v>
      </c>
      <c r="K5" s="2">
        <v>7389</v>
      </c>
      <c r="L5" s="2">
        <f>G5-K5</f>
        <v>20611</v>
      </c>
      <c r="M5" s="2">
        <v>73247.826090000002</v>
      </c>
      <c r="N5" s="4">
        <f>L5/M5</f>
        <v>0.28138719058604078</v>
      </c>
      <c r="O5" s="3">
        <v>1242</v>
      </c>
      <c r="P5" s="2">
        <f>L5/O5</f>
        <v>16.595008051529792</v>
      </c>
      <c r="Q5" s="5" t="s">
        <v>23</v>
      </c>
      <c r="R5" s="3">
        <f>ABS(N12-N5)*100</f>
        <v>28.645344584986145</v>
      </c>
      <c r="S5" t="s">
        <v>24</v>
      </c>
    </row>
    <row r="6" spans="1:19" x14ac:dyDescent="0.25">
      <c r="A6" t="s">
        <v>27</v>
      </c>
      <c r="B6" t="s">
        <v>28</v>
      </c>
      <c r="C6" s="1">
        <v>44974</v>
      </c>
      <c r="D6" s="2">
        <v>95000</v>
      </c>
      <c r="E6" t="s">
        <v>21</v>
      </c>
      <c r="F6" t="s">
        <v>22</v>
      </c>
      <c r="G6" s="2">
        <v>95000</v>
      </c>
      <c r="H6" s="2">
        <v>53250</v>
      </c>
      <c r="I6" s="3">
        <v>56.052631578947363</v>
      </c>
      <c r="J6" s="2">
        <v>111405</v>
      </c>
      <c r="K6" s="2">
        <v>48581</v>
      </c>
      <c r="L6" s="2">
        <v>46419</v>
      </c>
      <c r="M6" s="2">
        <v>95187.878790000002</v>
      </c>
      <c r="N6" s="4">
        <v>0.48765662802937221</v>
      </c>
      <c r="O6" s="3">
        <v>2144</v>
      </c>
      <c r="P6" s="3">
        <v>21.650652985074625</v>
      </c>
      <c r="Q6" s="6" t="s">
        <v>23</v>
      </c>
      <c r="R6" s="3">
        <v>12.113538096401077</v>
      </c>
      <c r="S6" t="s">
        <v>29</v>
      </c>
    </row>
    <row r="7" spans="1:19" x14ac:dyDescent="0.25">
      <c r="A7" t="s">
        <v>30</v>
      </c>
      <c r="C7" s="1">
        <v>44713</v>
      </c>
      <c r="D7" s="2">
        <v>70000</v>
      </c>
      <c r="E7" t="s">
        <v>21</v>
      </c>
      <c r="F7" t="s">
        <v>22</v>
      </c>
      <c r="G7" s="2">
        <v>70000</v>
      </c>
      <c r="H7" s="2">
        <v>55300</v>
      </c>
      <c r="I7" s="3">
        <f>H7/G7*100</f>
        <v>79</v>
      </c>
      <c r="J7" s="2">
        <v>83602</v>
      </c>
      <c r="K7" s="2">
        <v>14546</v>
      </c>
      <c r="L7" s="2">
        <v>55454</v>
      </c>
      <c r="M7" s="2">
        <v>92321</v>
      </c>
      <c r="N7" s="4">
        <v>0.60099999999999998</v>
      </c>
      <c r="O7" s="3">
        <v>2400</v>
      </c>
      <c r="P7" s="3">
        <v>23.11</v>
      </c>
      <c r="Q7" s="6" t="s">
        <v>31</v>
      </c>
      <c r="R7" s="3"/>
      <c r="S7" t="s">
        <v>32</v>
      </c>
    </row>
    <row r="8" spans="1:19" x14ac:dyDescent="0.25">
      <c r="A8" t="s">
        <v>33</v>
      </c>
      <c r="C8" s="1">
        <v>44565</v>
      </c>
      <c r="D8" s="2">
        <v>80000</v>
      </c>
      <c r="E8" t="s">
        <v>21</v>
      </c>
      <c r="F8" t="s">
        <v>22</v>
      </c>
      <c r="G8" s="2">
        <v>80000</v>
      </c>
      <c r="H8" s="2">
        <v>51400</v>
      </c>
      <c r="I8" s="3">
        <f>H8/G8*100</f>
        <v>64.25</v>
      </c>
      <c r="J8" s="2">
        <v>93660</v>
      </c>
      <c r="K8" s="2">
        <v>19892</v>
      </c>
      <c r="L8" s="2">
        <v>60108</v>
      </c>
      <c r="M8" s="2">
        <v>98650</v>
      </c>
      <c r="N8" s="4">
        <v>0.60899999999999999</v>
      </c>
      <c r="O8" s="3">
        <v>1708</v>
      </c>
      <c r="P8" s="2">
        <v>35.19</v>
      </c>
      <c r="Q8" s="5" t="s">
        <v>31</v>
      </c>
      <c r="R8" s="3"/>
      <c r="S8" t="s">
        <v>32</v>
      </c>
    </row>
    <row r="9" spans="1:19" x14ac:dyDescent="0.25">
      <c r="A9" t="s">
        <v>34</v>
      </c>
      <c r="C9" s="1">
        <v>45008</v>
      </c>
      <c r="D9" s="2">
        <v>285000</v>
      </c>
      <c r="E9" t="s">
        <v>21</v>
      </c>
      <c r="F9" t="s">
        <v>22</v>
      </c>
      <c r="G9" s="2">
        <v>285000</v>
      </c>
      <c r="H9" s="2">
        <v>128200</v>
      </c>
      <c r="I9" s="3">
        <f>H9/G9*100</f>
        <v>44.982456140350877</v>
      </c>
      <c r="J9" s="2">
        <v>271347</v>
      </c>
      <c r="K9" s="2">
        <v>16284</v>
      </c>
      <c r="L9" s="2">
        <v>268716</v>
      </c>
      <c r="M9" s="2">
        <v>340993</v>
      </c>
      <c r="N9" s="4">
        <v>0.78800000000000003</v>
      </c>
      <c r="O9" s="3">
        <v>21280</v>
      </c>
      <c r="P9" s="2">
        <v>12.63</v>
      </c>
      <c r="Q9" s="5" t="s">
        <v>31</v>
      </c>
      <c r="R9" s="3"/>
      <c r="S9" t="s">
        <v>32</v>
      </c>
    </row>
    <row r="10" spans="1:19" x14ac:dyDescent="0.25">
      <c r="C10" s="1" t="s">
        <v>35</v>
      </c>
      <c r="D10" s="2">
        <f>+SUM(D4:D9)</f>
        <v>683000</v>
      </c>
      <c r="F10" t="s">
        <v>22</v>
      </c>
      <c r="G10" s="2">
        <f>+SUM(G4:G9)</f>
        <v>683000</v>
      </c>
      <c r="H10" s="2">
        <f>+SUM(H4:H9)</f>
        <v>372600</v>
      </c>
      <c r="I10" s="3"/>
      <c r="J10" s="2">
        <f>+SUM(J4:J9)</f>
        <v>760265</v>
      </c>
      <c r="K10" s="2"/>
      <c r="L10" s="2">
        <f>+SUM(L5:L7)</f>
        <v>122484</v>
      </c>
      <c r="M10" s="2">
        <f>+SUM(M4:M9)</f>
        <v>860088.70487999998</v>
      </c>
      <c r="N10" s="4"/>
      <c r="O10" s="3"/>
      <c r="P10" s="2"/>
      <c r="Q10" s="3"/>
      <c r="R10" s="3"/>
    </row>
    <row r="11" spans="1:19" x14ac:dyDescent="0.25">
      <c r="C11" s="1"/>
      <c r="D11" s="2"/>
      <c r="G11" s="2"/>
      <c r="H11" s="2" t="s">
        <v>36</v>
      </c>
      <c r="I11" s="3">
        <f>H10/G10*100</f>
        <v>54.553440702781842</v>
      </c>
      <c r="J11" s="2"/>
      <c r="K11" s="2"/>
      <c r="L11" s="2"/>
      <c r="M11" s="2" t="s">
        <v>37</v>
      </c>
      <c r="N11" s="9">
        <f>L10/M10</f>
        <v>0.14240856705249841</v>
      </c>
      <c r="O11" s="3"/>
      <c r="P11" s="2" t="s">
        <v>38</v>
      </c>
      <c r="Q11" s="3">
        <f>STDEV(N5:N6)</f>
        <v>0.14585451796771412</v>
      </c>
      <c r="R11" s="3"/>
    </row>
    <row r="12" spans="1:19" x14ac:dyDescent="0.25">
      <c r="A12" t="s">
        <v>45</v>
      </c>
      <c r="C12" s="1"/>
      <c r="D12" s="2"/>
      <c r="G12" s="2"/>
      <c r="H12" s="2" t="s">
        <v>39</v>
      </c>
      <c r="I12" s="3">
        <f>STDEV(I5:I8)</f>
        <v>13.154379889922922</v>
      </c>
      <c r="J12" s="2"/>
      <c r="K12" s="2"/>
      <c r="L12" s="2"/>
      <c r="M12" s="2" t="s">
        <v>40</v>
      </c>
      <c r="N12" s="7">
        <f>AVERAGE(N4:N9)</f>
        <v>0.56784063643590221</v>
      </c>
      <c r="O12" s="3"/>
      <c r="P12" s="2" t="s">
        <v>41</v>
      </c>
      <c r="Q12" s="3">
        <f>AVERAGE(R5:R6)</f>
        <v>20.37944134069361</v>
      </c>
      <c r="R12" s="3" t="s">
        <v>42</v>
      </c>
      <c r="S12" s="3">
        <f>+(Q12/N12)</f>
        <v>35.889367602514021</v>
      </c>
    </row>
    <row r="14" spans="1:19" x14ac:dyDescent="0.25">
      <c r="D14" s="10" t="s">
        <v>44</v>
      </c>
    </row>
    <row r="15" spans="1:19" x14ac:dyDescent="0.25">
      <c r="D15" s="7">
        <v>0.55000000000000004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Gar24CommECF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Anissa Zaucha</cp:lastModifiedBy>
  <cp:lastPrinted>2024-04-23T15:11:45Z</cp:lastPrinted>
  <dcterms:created xsi:type="dcterms:W3CDTF">2024-04-23T15:02:59Z</dcterms:created>
  <dcterms:modified xsi:type="dcterms:W3CDTF">2024-04-23T15:13:43Z</dcterms:modified>
</cp:coreProperties>
</file>